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ш\Desktop\гос.задание\"/>
    </mc:Choice>
  </mc:AlternateContent>
  <xr:revisionPtr revIDLastSave="0" documentId="13_ncr:1_{4EEBFEDA-80C2-4392-940F-FC9F248AF9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тчет" sheetId="1" r:id="rId1"/>
    <sheet name="Услуги" sheetId="2" state="hidden" r:id="rId2"/>
    <sheet name="Районы СДУ" sheetId="3" state="hidden" r:id="rId3"/>
  </sheets>
  <definedNames>
    <definedName name="_xlnm._FilterDatabase" localSheetId="1" hidden="1">Услуги!$A$6:$L$6</definedName>
    <definedName name="_xlnm.Print_Area" localSheetId="0">Отчет!$F$2:$L$29</definedName>
    <definedName name="_xlnm.Print_Area" localSheetId="1">Услуги!$D$2:$H$6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4" i="1" l="1"/>
  <c r="L43" i="1"/>
  <c r="M36" i="1"/>
  <c r="M37" i="1" s="1"/>
  <c r="M38" i="1" s="1"/>
  <c r="M39" i="1" s="1"/>
  <c r="M40" i="1" s="1"/>
  <c r="M41" i="1" s="1"/>
  <c r="M42" i="1" s="1"/>
  <c r="M45" i="1" s="1"/>
  <c r="M46" i="1" s="1"/>
  <c r="M47" i="1" s="1"/>
  <c r="M48" i="1" s="1"/>
  <c r="M49" i="1" s="1"/>
  <c r="M50" i="1" s="1"/>
  <c r="M51" i="1" s="1"/>
  <c r="M52" i="1" s="1"/>
  <c r="L52" i="1"/>
  <c r="L51" i="1"/>
  <c r="L50" i="1"/>
  <c r="L49" i="1"/>
  <c r="L48" i="1"/>
  <c r="L47" i="1"/>
  <c r="L46" i="1"/>
  <c r="L45" i="1"/>
  <c r="L42" i="1"/>
  <c r="L41" i="1"/>
  <c r="L40" i="1"/>
  <c r="L39" i="1"/>
  <c r="L38" i="1"/>
  <c r="L37" i="1"/>
  <c r="M43" i="1" l="1"/>
  <c r="M44" i="1" s="1"/>
  <c r="M30" i="1" l="1"/>
  <c r="M31" i="1" s="1"/>
  <c r="M32" i="1" s="1"/>
  <c r="M33" i="1" s="1"/>
  <c r="M34" i="1" s="1"/>
  <c r="M35" i="1" s="1"/>
  <c r="M18" i="1"/>
  <c r="L29" i="1"/>
  <c r="L35" i="1"/>
  <c r="L34" i="1"/>
  <c r="L33" i="1"/>
  <c r="L32" i="1"/>
  <c r="L31" i="1"/>
  <c r="M19" i="1" l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L20" i="1" l="1"/>
  <c r="L27" i="1"/>
  <c r="L26" i="1"/>
  <c r="L25" i="1"/>
  <c r="L24" i="1"/>
  <c r="L23" i="1"/>
  <c r="L22" i="1"/>
</calcChain>
</file>

<file path=xl/sharedStrings.xml><?xml version="1.0" encoding="utf-8"?>
<sst xmlns="http://schemas.openxmlformats.org/spreadsheetml/2006/main" count="336" uniqueCount="122">
  <si>
    <t>УТВЕРЖДАЮ:</t>
  </si>
  <si>
    <t>Директор учреждения</t>
  </si>
  <si>
    <t>__________________________</t>
  </si>
  <si>
    <t>ОТЧЕТ</t>
  </si>
  <si>
    <t>об исполнении государственного задания</t>
  </si>
  <si>
    <t>Для переноса информации</t>
  </si>
  <si>
    <t>№ п/п</t>
  </si>
  <si>
    <t>Наименование показателя объема (качества)</t>
  </si>
  <si>
    <t>Единица измерения</t>
  </si>
  <si>
    <t>Государственные услуги:</t>
  </si>
  <si>
    <t>У</t>
  </si>
  <si>
    <t>1.0.</t>
  </si>
  <si>
    <t>Базовое отделение</t>
  </si>
  <si>
    <t>Показатели объема</t>
  </si>
  <si>
    <t>О</t>
  </si>
  <si>
    <t>1.1.</t>
  </si>
  <si>
    <t>Количество получателей социальных услуг</t>
  </si>
  <si>
    <t>человек</t>
  </si>
  <si>
    <t>Показатели качества</t>
  </si>
  <si>
    <t>К</t>
  </si>
  <si>
    <t>1.2.</t>
  </si>
  <si>
    <t>Доля получателей социальных услуг</t>
  </si>
  <si>
    <t>процент</t>
  </si>
  <si>
    <t>1.3.</t>
  </si>
  <si>
    <t>Удовлетворенность получателей</t>
  </si>
  <si>
    <t>1.4.</t>
  </si>
  <si>
    <t>Количество нарушений санитарного законодательства</t>
  </si>
  <si>
    <t>1.5.</t>
  </si>
  <si>
    <t>Укомплектование организации специалистами</t>
  </si>
  <si>
    <t>1.6.</t>
  </si>
  <si>
    <t>Повышение качества социальных услуг</t>
  </si>
  <si>
    <t>1.7.</t>
  </si>
  <si>
    <t>Доступность получения социальных услуг в организации</t>
  </si>
  <si>
    <t>Барнаул</t>
  </si>
  <si>
    <t>Доп. информация по государственной услуге</t>
  </si>
  <si>
    <t>Д</t>
  </si>
  <si>
    <t>1.8.</t>
  </si>
  <si>
    <t>1.9.</t>
  </si>
  <si>
    <t>1.10.</t>
  </si>
  <si>
    <t>по территории:</t>
  </si>
  <si>
    <t>Да</t>
  </si>
  <si>
    <t>Печать</t>
  </si>
  <si>
    <t>Наименование социальной услуги</t>
  </si>
  <si>
    <t>Фактическое количество услуг, предоставленных в индивидуальной форме</t>
  </si>
  <si>
    <t>Фактическое количество услуг, предоставленных в групповой форме</t>
  </si>
  <si>
    <t>Фактическое количество услуг</t>
  </si>
  <si>
    <t>Выводить на печать?</t>
  </si>
  <si>
    <t>1.11.</t>
  </si>
  <si>
    <t>1.12.</t>
  </si>
  <si>
    <t>1.13.</t>
  </si>
  <si>
    <t>Наименование учреждение</t>
  </si>
  <si>
    <t>Наименование государственной услуги</t>
  </si>
  <si>
    <t>Наименование района</t>
  </si>
  <si>
    <t>Трудоемкость, час</t>
  </si>
  <si>
    <t>Норма времени на услугу, мин</t>
  </si>
  <si>
    <t>Информация о фактическом количестве предоставленных социальных услуг</t>
  </si>
  <si>
    <t>Заринск</t>
  </si>
  <si>
    <t>Заринский</t>
  </si>
  <si>
    <t>Немецкий</t>
  </si>
  <si>
    <t>Новоалтайск</t>
  </si>
  <si>
    <t>Первомайский</t>
  </si>
  <si>
    <t>Косихинский</t>
  </si>
  <si>
    <t>Павловский</t>
  </si>
  <si>
    <t>Ребрихинский</t>
  </si>
  <si>
    <t>Тальменский</t>
  </si>
  <si>
    <t>Топчихинский</t>
  </si>
  <si>
    <t>Троицкий</t>
  </si>
  <si>
    <t>Калманский</t>
  </si>
  <si>
    <t>Тальменка</t>
  </si>
  <si>
    <t>Электроэнергия</t>
  </si>
  <si>
    <t>Отопление</t>
  </si>
  <si>
    <t>Земельный</t>
  </si>
  <si>
    <t>Имущественный</t>
  </si>
  <si>
    <t>Транспортный</t>
  </si>
  <si>
    <t>И</t>
  </si>
  <si>
    <t>Затраты на содержание имущества</t>
  </si>
  <si>
    <t>рубль</t>
  </si>
  <si>
    <t>Плата за предоставление социальных услуг с начала года</t>
  </si>
  <si>
    <t>Фактические расходы на электроэнергию с начала года</t>
  </si>
  <si>
    <t>Фактические расходы на отопление с начала года</t>
  </si>
  <si>
    <t>Фактические расходы на земельный налог с начала года</t>
  </si>
  <si>
    <t>Фактические расходы на имущественный налог с начала года</t>
  </si>
  <si>
    <t>Фактические расходы на транспортный налог с начала года</t>
  </si>
  <si>
    <t>Утвержденное значение за отчетный период</t>
  </si>
  <si>
    <t>Фактическое значение за отчетный период</t>
  </si>
  <si>
    <t>Исполнение за отчетный период, %</t>
  </si>
  <si>
    <t>Численность основного персонала</t>
  </si>
  <si>
    <t>Ч</t>
  </si>
  <si>
    <t>Младший медицинский персонал</t>
  </si>
  <si>
    <t>Среднесписочная численность (Младший медицинский персонал)</t>
  </si>
  <si>
    <t>Среднее количество занятых ставок (Младший медицинский персонал)</t>
  </si>
  <si>
    <t>Среднесписочная численность (Средний медицинский персонал)</t>
  </si>
  <si>
    <t>Среднее количество занятых ставок (Средний медицинский персонал)</t>
  </si>
  <si>
    <t>штатные ед.</t>
  </si>
  <si>
    <t>Средний медицинский персонал</t>
  </si>
  <si>
    <t>Врачи</t>
  </si>
  <si>
    <t>Среднесписочная численность (Врачи)</t>
  </si>
  <si>
    <t>Среднее количество занятых ставок (Врачи)</t>
  </si>
  <si>
    <t>Социальные работники</t>
  </si>
  <si>
    <t>Среднесписочная численность (Социальные работники)</t>
  </si>
  <si>
    <t>Среднее количество занятых ставок (Социальные работники)</t>
  </si>
  <si>
    <t>Специалисты</t>
  </si>
  <si>
    <t>Среднесписочная численность (Специалисты)</t>
  </si>
  <si>
    <t>Среднее количество занятых ставок (Специалисты)</t>
  </si>
  <si>
    <t>Прочий основной персонал</t>
  </si>
  <si>
    <t>Среднесписочная численность (Прочий основной персонал)</t>
  </si>
  <si>
    <t>Среднее количество занятых ставок (Прочий основной персонал)</t>
  </si>
  <si>
    <t>Водители</t>
  </si>
  <si>
    <t>Среднесписочная численность (Водители)</t>
  </si>
  <si>
    <t>Среднее количество занятых ставок (Водители)</t>
  </si>
  <si>
    <t>1.14.</t>
  </si>
  <si>
    <t>человек(ср.спис.)</t>
  </si>
  <si>
    <t>1.Базовое отделение ДИ</t>
  </si>
  <si>
    <t>Помощники по уходу (сиделки)</t>
  </si>
  <si>
    <t>Среднесписочная численность (Помощники по уходу (сиделки))</t>
  </si>
  <si>
    <t>Среднее количество занятых ставок (Помощники по уходу (сиделки))</t>
  </si>
  <si>
    <t>Утвержденное значение в 2024 году</t>
  </si>
  <si>
    <t>за 9 месяцев 2024 года</t>
  </si>
  <si>
    <t>Усть-калманский ди</t>
  </si>
  <si>
    <t>Усть-калманский</t>
  </si>
  <si>
    <t>КГБСУСО «Усть-Калманский дом-интернат малой вместимости для престарелых и инвалидов»</t>
  </si>
  <si>
    <t>Ворчик Анастасия Сергеевна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</si>
</sst>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shrinkToFit="1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shrinkToFit="1"/>
    </xf>
    <xf numFmtId="2" fontId="3" fillId="0" borderId="1" xfId="0" applyNumberFormat="1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horizontal="center" vertical="top" shrinkToFit="1"/>
    </xf>
    <xf numFmtId="16" fontId="3" fillId="0" borderId="1" xfId="0" applyNumberFormat="1" applyFont="1" applyBorder="1" applyAlignment="1">
      <alignment horizontal="center" vertical="top" shrinkToFit="1"/>
    </xf>
    <xf numFmtId="9" fontId="3" fillId="0" borderId="1" xfId="0" applyNumberFormat="1" applyFont="1" applyBorder="1" applyAlignment="1">
      <alignment horizontal="center" vertical="center" shrinkToFit="1"/>
    </xf>
    <xf numFmtId="4" fontId="3" fillId="0" borderId="1" xfId="0" applyNumberFormat="1" applyFont="1" applyBorder="1" applyAlignment="1">
      <alignment horizontal="center" vertical="center" shrinkToFit="1"/>
    </xf>
    <xf numFmtId="4" fontId="3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shrinkToFit="1"/>
    </xf>
    <xf numFmtId="2" fontId="4" fillId="0" borderId="1" xfId="0" applyNumberFormat="1" applyFont="1" applyBorder="1" applyAlignment="1">
      <alignment horizontal="center" shrinkToFit="1"/>
    </xf>
    <xf numFmtId="9" fontId="4" fillId="0" borderId="1" xfId="0" applyNumberFormat="1" applyFont="1" applyBorder="1" applyAlignment="1">
      <alignment horizontal="center" shrinkToFit="1"/>
    </xf>
    <xf numFmtId="0" fontId="5" fillId="0" borderId="1" xfId="0" applyFont="1" applyBorder="1" applyAlignment="1">
      <alignment horizontal="left" shrinkToFit="1"/>
    </xf>
    <xf numFmtId="2" fontId="5" fillId="0" borderId="1" xfId="0" applyNumberFormat="1" applyFont="1" applyBorder="1" applyAlignment="1">
      <alignment horizontal="left" shrinkToFit="1"/>
    </xf>
    <xf numFmtId="9" fontId="5" fillId="0" borderId="1" xfId="0" applyNumberFormat="1" applyFont="1" applyBorder="1" applyAlignment="1">
      <alignment horizontal="left" shrinkToFit="1"/>
    </xf>
    <xf numFmtId="0" fontId="4" fillId="0" borderId="2" xfId="0" applyFont="1" applyBorder="1" applyAlignment="1">
      <alignment horizontal="center" shrinkToFit="1"/>
    </xf>
    <xf numFmtId="0" fontId="4" fillId="0" borderId="3" xfId="0" applyFont="1" applyBorder="1" applyAlignment="1">
      <alignment horizontal="center" shrinkToFit="1"/>
    </xf>
    <xf numFmtId="0" fontId="4" fillId="0" borderId="4" xfId="0" applyFont="1" applyBorder="1" applyAlignment="1">
      <alignment horizontal="center" shrinkToFi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shrinkToFit="1"/>
    </xf>
    <xf numFmtId="2" fontId="4" fillId="0" borderId="1" xfId="0" applyNumberFormat="1" applyFont="1" applyBorder="1" applyAlignment="1">
      <alignment shrinkToFit="1"/>
    </xf>
    <xf numFmtId="9" fontId="4" fillId="0" borderId="1" xfId="0" applyNumberFormat="1" applyFont="1" applyBorder="1" applyAlignment="1">
      <alignment shrinkToFit="1"/>
    </xf>
    <xf numFmtId="0" fontId="2" fillId="0" borderId="0" xfId="0" applyFont="1" applyAlignment="1">
      <alignment horizontal="left" wrapText="1"/>
    </xf>
    <xf numFmtId="0" fontId="2" fillId="0" borderId="0" xfId="0" applyFont="1" applyAlignment="1" applyProtection="1">
      <alignment horizontal="left" wrapText="1"/>
      <protection locked="0"/>
    </xf>
    <xf numFmtId="0" fontId="2" fillId="0" borderId="5" xfId="0" applyFont="1" applyBorder="1" applyAlignment="1">
      <alignment horizontal="right" wrapText="1"/>
    </xf>
    <xf numFmtId="0" fontId="0" fillId="0" borderId="5" xfId="0" applyBorder="1" applyAlignment="1">
      <alignment horizontal="right" wrapText="1"/>
    </xf>
    <xf numFmtId="0" fontId="2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M52"/>
  <sheetViews>
    <sheetView tabSelected="1" topLeftCell="F1" workbookViewId="0">
      <selection activeCell="R33" sqref="R33"/>
    </sheetView>
  </sheetViews>
  <sheetFormatPr defaultRowHeight="15" x14ac:dyDescent="0.25"/>
  <cols>
    <col min="1" max="2" width="9.140625" hidden="1" customWidth="1"/>
    <col min="3" max="3" width="42" hidden="1" customWidth="1"/>
    <col min="4" max="5" width="9.140625" hidden="1" customWidth="1"/>
    <col min="6" max="6" width="6.7109375" style="11" customWidth="1"/>
    <col min="7" max="7" width="66.28515625" customWidth="1"/>
    <col min="8" max="8" width="10.28515625" style="11" customWidth="1"/>
    <col min="9" max="9" width="14.5703125" style="11" customWidth="1"/>
    <col min="10" max="12" width="14.5703125" style="6" customWidth="1"/>
  </cols>
  <sheetData>
    <row r="1" spans="1:13" x14ac:dyDescent="0.25">
      <c r="M1" s="4" t="s">
        <v>41</v>
      </c>
    </row>
    <row r="2" spans="1:13" ht="15" customHeight="1" x14ac:dyDescent="0.3">
      <c r="J2" s="31" t="s">
        <v>0</v>
      </c>
      <c r="K2" s="31"/>
      <c r="L2" s="31"/>
      <c r="M2" s="4" t="s">
        <v>40</v>
      </c>
    </row>
    <row r="3" spans="1:13" ht="15" customHeight="1" x14ac:dyDescent="0.3">
      <c r="J3" s="32" t="s">
        <v>1</v>
      </c>
      <c r="K3" s="32"/>
      <c r="L3" s="32"/>
      <c r="M3" s="4" t="s">
        <v>40</v>
      </c>
    </row>
    <row r="4" spans="1:13" ht="15" customHeight="1" x14ac:dyDescent="0.3">
      <c r="J4" s="32" t="s">
        <v>121</v>
      </c>
      <c r="K4" s="32"/>
      <c r="L4" s="32"/>
      <c r="M4" s="4" t="s">
        <v>40</v>
      </c>
    </row>
    <row r="5" spans="1:13" ht="15" customHeight="1" x14ac:dyDescent="0.3">
      <c r="J5" s="31" t="s">
        <v>2</v>
      </c>
      <c r="K5" s="31"/>
      <c r="L5" s="31"/>
      <c r="M5" s="4" t="s">
        <v>40</v>
      </c>
    </row>
    <row r="6" spans="1:13" x14ac:dyDescent="0.25">
      <c r="M6" s="4" t="s">
        <v>40</v>
      </c>
    </row>
    <row r="7" spans="1:13" x14ac:dyDescent="0.25">
      <c r="M7" s="4" t="s">
        <v>40</v>
      </c>
    </row>
    <row r="8" spans="1:13" x14ac:dyDescent="0.25">
      <c r="M8" s="4" t="s">
        <v>40</v>
      </c>
    </row>
    <row r="9" spans="1:13" ht="15" customHeight="1" x14ac:dyDescent="0.3">
      <c r="F9" s="26" t="s">
        <v>3</v>
      </c>
      <c r="G9" s="26"/>
      <c r="H9" s="26"/>
      <c r="I9" s="26"/>
      <c r="J9" s="26"/>
      <c r="K9" s="26"/>
      <c r="L9" s="26"/>
      <c r="M9" s="4" t="s">
        <v>40</v>
      </c>
    </row>
    <row r="10" spans="1:13" ht="15" customHeight="1" x14ac:dyDescent="0.3">
      <c r="F10" s="26" t="s">
        <v>4</v>
      </c>
      <c r="G10" s="26"/>
      <c r="H10" s="26"/>
      <c r="I10" s="26"/>
      <c r="J10" s="26"/>
      <c r="K10" s="26"/>
      <c r="L10" s="26"/>
      <c r="M10" s="4" t="s">
        <v>40</v>
      </c>
    </row>
    <row r="11" spans="1:13" ht="15" customHeight="1" x14ac:dyDescent="0.3">
      <c r="F11" s="26" t="s">
        <v>120</v>
      </c>
      <c r="G11" s="26"/>
      <c r="H11" s="26"/>
      <c r="I11" s="26"/>
      <c r="J11" s="26"/>
      <c r="K11" s="26"/>
      <c r="L11" s="26"/>
      <c r="M11" s="4" t="s">
        <v>40</v>
      </c>
    </row>
    <row r="12" spans="1:13" ht="15" customHeight="1" x14ac:dyDescent="0.3">
      <c r="F12" s="26" t="s">
        <v>117</v>
      </c>
      <c r="G12" s="26"/>
      <c r="H12" s="26"/>
      <c r="I12" s="26"/>
      <c r="J12" s="26"/>
      <c r="K12" s="26"/>
      <c r="L12" s="26"/>
      <c r="M12" s="4" t="s">
        <v>40</v>
      </c>
    </row>
    <row r="13" spans="1:13" ht="15" customHeight="1" x14ac:dyDescent="0.3">
      <c r="F13" s="9"/>
      <c r="G13" s="1"/>
      <c r="H13" s="9"/>
      <c r="I13" s="9"/>
      <c r="J13" s="5"/>
      <c r="K13" s="5"/>
      <c r="L13" s="5"/>
      <c r="M13" s="4" t="s">
        <v>40</v>
      </c>
    </row>
    <row r="14" spans="1:13" ht="15" customHeight="1" x14ac:dyDescent="0.3">
      <c r="F14" s="9"/>
      <c r="G14" s="33" t="s">
        <v>39</v>
      </c>
      <c r="H14" s="34"/>
      <c r="I14" s="34"/>
      <c r="J14" s="34"/>
      <c r="K14" s="35" t="s">
        <v>119</v>
      </c>
      <c r="L14" s="36"/>
      <c r="M14" s="4" t="s">
        <v>40</v>
      </c>
    </row>
    <row r="15" spans="1:13" ht="60" x14ac:dyDescent="0.25">
      <c r="A15" s="27" t="s">
        <v>5</v>
      </c>
      <c r="B15" s="27"/>
      <c r="C15" s="27"/>
      <c r="D15" s="27"/>
      <c r="E15" s="27"/>
      <c r="F15" s="2" t="s">
        <v>6</v>
      </c>
      <c r="G15" s="2" t="s">
        <v>7</v>
      </c>
      <c r="H15" s="2" t="s">
        <v>8</v>
      </c>
      <c r="I15" s="2" t="s">
        <v>116</v>
      </c>
      <c r="J15" s="2" t="s">
        <v>83</v>
      </c>
      <c r="K15" s="2" t="s">
        <v>84</v>
      </c>
      <c r="L15" s="2" t="s">
        <v>85</v>
      </c>
      <c r="M15" s="4" t="s">
        <v>40</v>
      </c>
    </row>
    <row r="16" spans="1:13" x14ac:dyDescent="0.25">
      <c r="A16" s="2">
        <v>-4</v>
      </c>
      <c r="B16" s="2">
        <v>-3</v>
      </c>
      <c r="C16" s="2">
        <v>-2</v>
      </c>
      <c r="D16" s="2">
        <v>-1</v>
      </c>
      <c r="E16" s="2">
        <v>0</v>
      </c>
      <c r="F16" s="10">
        <v>1</v>
      </c>
      <c r="G16" s="2">
        <v>2</v>
      </c>
      <c r="H16" s="10">
        <v>3</v>
      </c>
      <c r="I16" s="2">
        <v>4</v>
      </c>
      <c r="J16" s="2">
        <v>5</v>
      </c>
      <c r="K16" s="2">
        <v>6</v>
      </c>
      <c r="L16" s="2">
        <v>7</v>
      </c>
      <c r="M16" s="4" t="s">
        <v>40</v>
      </c>
    </row>
    <row r="17" spans="1:13" ht="15.75" x14ac:dyDescent="0.25">
      <c r="A17" s="3" t="s">
        <v>118</v>
      </c>
      <c r="B17" s="3" t="s">
        <v>119</v>
      </c>
      <c r="C17" s="3"/>
      <c r="D17" s="3"/>
      <c r="E17" s="3"/>
      <c r="F17" s="28" t="s">
        <v>9</v>
      </c>
      <c r="G17" s="28"/>
      <c r="H17" s="28"/>
      <c r="I17" s="28"/>
      <c r="J17" s="29"/>
      <c r="K17" s="29"/>
      <c r="L17" s="30"/>
      <c r="M17" s="4" t="s">
        <v>40</v>
      </c>
    </row>
    <row r="18" spans="1:13" ht="15.75" x14ac:dyDescent="0.25">
      <c r="A18" s="3" t="s">
        <v>118</v>
      </c>
      <c r="B18" s="3" t="s">
        <v>119</v>
      </c>
      <c r="C18" s="3" t="s">
        <v>112</v>
      </c>
      <c r="D18" s="3" t="s">
        <v>10</v>
      </c>
      <c r="E18" s="3"/>
      <c r="F18" s="12" t="s">
        <v>11</v>
      </c>
      <c r="G18" s="17" t="s">
        <v>12</v>
      </c>
      <c r="H18" s="17"/>
      <c r="I18" s="17"/>
      <c r="J18" s="18"/>
      <c r="K18" s="18"/>
      <c r="L18" s="19"/>
      <c r="M18" s="4" t="str">
        <f>IFERROR(IF(I20&gt;0,"Да","Нет"),"Нет")</f>
        <v>Да</v>
      </c>
    </row>
    <row r="19" spans="1:13" ht="15.75" x14ac:dyDescent="0.25">
      <c r="A19" s="3" t="s">
        <v>118</v>
      </c>
      <c r="B19" s="3" t="s">
        <v>119</v>
      </c>
      <c r="C19" s="3" t="s">
        <v>112</v>
      </c>
      <c r="D19" s="3" t="s">
        <v>10</v>
      </c>
      <c r="E19" s="3"/>
      <c r="F19" s="12"/>
      <c r="G19" s="20" t="s">
        <v>13</v>
      </c>
      <c r="H19" s="20"/>
      <c r="I19" s="20"/>
      <c r="J19" s="21"/>
      <c r="K19" s="21"/>
      <c r="L19" s="22"/>
      <c r="M19" s="4" t="str">
        <f>IFERROR(M18,"Нет")</f>
        <v>Да</v>
      </c>
    </row>
    <row r="20" spans="1:13" x14ac:dyDescent="0.25">
      <c r="A20" s="3" t="s">
        <v>118</v>
      </c>
      <c r="B20" s="3" t="s">
        <v>119</v>
      </c>
      <c r="C20" s="3" t="s">
        <v>112</v>
      </c>
      <c r="D20" s="3" t="s">
        <v>10</v>
      </c>
      <c r="E20" s="3" t="s">
        <v>14</v>
      </c>
      <c r="F20" s="12" t="s">
        <v>15</v>
      </c>
      <c r="G20" s="3" t="s">
        <v>16</v>
      </c>
      <c r="H20" s="12" t="s">
        <v>111</v>
      </c>
      <c r="I20" s="7">
        <v>31.2</v>
      </c>
      <c r="J20" s="7">
        <v>31.2</v>
      </c>
      <c r="K20" s="8">
        <v>30.51</v>
      </c>
      <c r="L20" s="14">
        <f>IF(K20=0,0,ROUNDUP(K20/J20,2))</f>
        <v>0.98</v>
      </c>
      <c r="M20" s="4" t="str">
        <f t="shared" ref="M20:M28" si="0">IFERROR(M19,"Нет")</f>
        <v>Да</v>
      </c>
    </row>
    <row r="21" spans="1:13" ht="15.75" x14ac:dyDescent="0.25">
      <c r="A21" s="3" t="s">
        <v>118</v>
      </c>
      <c r="B21" s="3" t="s">
        <v>119</v>
      </c>
      <c r="C21" s="3" t="s">
        <v>112</v>
      </c>
      <c r="D21" s="3" t="s">
        <v>10</v>
      </c>
      <c r="E21" s="3"/>
      <c r="F21" s="12"/>
      <c r="G21" s="20" t="s">
        <v>18</v>
      </c>
      <c r="H21" s="20"/>
      <c r="I21" s="20"/>
      <c r="J21" s="21"/>
      <c r="K21" s="21"/>
      <c r="L21" s="22"/>
      <c r="M21" s="4" t="str">
        <f t="shared" si="0"/>
        <v>Да</v>
      </c>
    </row>
    <row r="22" spans="1:13" x14ac:dyDescent="0.25">
      <c r="A22" s="3" t="s">
        <v>118</v>
      </c>
      <c r="B22" s="3" t="s">
        <v>119</v>
      </c>
      <c r="C22" s="3" t="s">
        <v>112</v>
      </c>
      <c r="D22" s="3" t="s">
        <v>10</v>
      </c>
      <c r="E22" s="3" t="s">
        <v>19</v>
      </c>
      <c r="F22" s="12" t="s">
        <v>20</v>
      </c>
      <c r="G22" s="3" t="s">
        <v>21</v>
      </c>
      <c r="H22" s="12" t="s">
        <v>22</v>
      </c>
      <c r="I22" s="7">
        <v>98.7</v>
      </c>
      <c r="J22" s="7">
        <v>98.7</v>
      </c>
      <c r="K22" s="8">
        <v>97.8</v>
      </c>
      <c r="L22" s="14">
        <f>IF(K22&gt;=J22,1,(J22-ROUNDUP((J22-K22)/25,0)*25)/J22)</f>
        <v>0.74670719351570414</v>
      </c>
      <c r="M22" s="4" t="str">
        <f t="shared" si="0"/>
        <v>Да</v>
      </c>
    </row>
    <row r="23" spans="1:13" x14ac:dyDescent="0.25">
      <c r="A23" s="3" t="s">
        <v>118</v>
      </c>
      <c r="B23" s="3" t="s">
        <v>119</v>
      </c>
      <c r="C23" s="3" t="s">
        <v>112</v>
      </c>
      <c r="D23" s="3" t="s">
        <v>10</v>
      </c>
      <c r="E23" s="3" t="s">
        <v>19</v>
      </c>
      <c r="F23" s="12" t="s">
        <v>23</v>
      </c>
      <c r="G23" s="3" t="s">
        <v>24</v>
      </c>
      <c r="H23" s="12" t="s">
        <v>22</v>
      </c>
      <c r="I23" s="7">
        <v>80</v>
      </c>
      <c r="J23" s="7">
        <v>80</v>
      </c>
      <c r="K23" s="8">
        <v>80</v>
      </c>
      <c r="L23" s="14">
        <f>IF(K23&gt;=J23,1,(J23-ROUNDUP((J23-K23)/15,0)*15)/J23)</f>
        <v>1</v>
      </c>
      <c r="M23" s="4" t="str">
        <f t="shared" si="0"/>
        <v>Да</v>
      </c>
    </row>
    <row r="24" spans="1:13" x14ac:dyDescent="0.25">
      <c r="A24" s="3" t="s">
        <v>118</v>
      </c>
      <c r="B24" s="3" t="s">
        <v>119</v>
      </c>
      <c r="C24" s="3" t="s">
        <v>112</v>
      </c>
      <c r="D24" s="3" t="s">
        <v>10</v>
      </c>
      <c r="E24" s="3" t="s">
        <v>19</v>
      </c>
      <c r="F24" s="12" t="s">
        <v>25</v>
      </c>
      <c r="G24" s="3" t="s">
        <v>26</v>
      </c>
      <c r="H24" s="12" t="s">
        <v>22</v>
      </c>
      <c r="I24" s="7">
        <v>100</v>
      </c>
      <c r="J24" s="7">
        <v>100</v>
      </c>
      <c r="K24" s="8">
        <v>100</v>
      </c>
      <c r="L24" s="14">
        <f>IF(K24&gt;=J24,1,(J24-ROUNDUP((J24-K24)/20,0)*20)/J24)</f>
        <v>1</v>
      </c>
      <c r="M24" s="4" t="str">
        <f t="shared" si="0"/>
        <v>Да</v>
      </c>
    </row>
    <row r="25" spans="1:13" x14ac:dyDescent="0.25">
      <c r="A25" s="3" t="s">
        <v>118</v>
      </c>
      <c r="B25" s="3" t="s">
        <v>119</v>
      </c>
      <c r="C25" s="3" t="s">
        <v>112</v>
      </c>
      <c r="D25" s="3" t="s">
        <v>10</v>
      </c>
      <c r="E25" s="3" t="s">
        <v>19</v>
      </c>
      <c r="F25" s="12" t="s">
        <v>27</v>
      </c>
      <c r="G25" s="3" t="s">
        <v>28</v>
      </c>
      <c r="H25" s="12" t="s">
        <v>22</v>
      </c>
      <c r="I25" s="7">
        <v>80</v>
      </c>
      <c r="J25" s="7">
        <v>80</v>
      </c>
      <c r="K25" s="8">
        <v>75</v>
      </c>
      <c r="L25" s="14">
        <f>IF(K25&gt;=J25,1,(J25-ROUNDUP((J25-K25)/25,0)*25)/J25)</f>
        <v>0.6875</v>
      </c>
      <c r="M25" s="4" t="str">
        <f t="shared" si="0"/>
        <v>Да</v>
      </c>
    </row>
    <row r="26" spans="1:13" x14ac:dyDescent="0.25">
      <c r="A26" s="3" t="s">
        <v>118</v>
      </c>
      <c r="B26" s="3" t="s">
        <v>119</v>
      </c>
      <c r="C26" s="3" t="s">
        <v>112</v>
      </c>
      <c r="D26" s="3" t="s">
        <v>10</v>
      </c>
      <c r="E26" s="3" t="s">
        <v>19</v>
      </c>
      <c r="F26" s="12" t="s">
        <v>29</v>
      </c>
      <c r="G26" s="3" t="s">
        <v>30</v>
      </c>
      <c r="H26" s="12" t="s">
        <v>22</v>
      </c>
      <c r="I26" s="7">
        <v>80</v>
      </c>
      <c r="J26" s="7">
        <v>80</v>
      </c>
      <c r="K26" s="8">
        <v>80</v>
      </c>
      <c r="L26" s="14">
        <f>IF(K26&gt;=J26,1,(J26-ROUNDUP((J26-K26)/10,0)*10)/J26)</f>
        <v>1</v>
      </c>
      <c r="M26" s="4" t="str">
        <f t="shared" si="0"/>
        <v>Да</v>
      </c>
    </row>
    <row r="27" spans="1:13" x14ac:dyDescent="0.25">
      <c r="A27" s="3" t="s">
        <v>118</v>
      </c>
      <c r="B27" s="3" t="s">
        <v>119</v>
      </c>
      <c r="C27" s="3" t="s">
        <v>112</v>
      </c>
      <c r="D27" s="3" t="s">
        <v>10</v>
      </c>
      <c r="E27" s="3" t="s">
        <v>19</v>
      </c>
      <c r="F27" s="12" t="s">
        <v>31</v>
      </c>
      <c r="G27" s="3" t="s">
        <v>32</v>
      </c>
      <c r="H27" s="12" t="s">
        <v>22</v>
      </c>
      <c r="I27" s="7">
        <v>20</v>
      </c>
      <c r="J27" s="7">
        <v>20</v>
      </c>
      <c r="K27" s="8">
        <v>20</v>
      </c>
      <c r="L27" s="14">
        <f>IF(K27&gt;=J27,1,(J27-ROUNDUP((J27-K27)/20,0)*20)/J27)</f>
        <v>1</v>
      </c>
      <c r="M27" s="4" t="str">
        <f t="shared" si="0"/>
        <v>Да</v>
      </c>
    </row>
    <row r="28" spans="1:13" ht="15.75" x14ac:dyDescent="0.25">
      <c r="A28" s="3" t="s">
        <v>118</v>
      </c>
      <c r="B28" s="3" t="s">
        <v>119</v>
      </c>
      <c r="C28" s="3" t="s">
        <v>112</v>
      </c>
      <c r="D28" s="3" t="s">
        <v>10</v>
      </c>
      <c r="E28" s="3"/>
      <c r="F28" s="12"/>
      <c r="G28" s="20" t="s">
        <v>34</v>
      </c>
      <c r="H28" s="20"/>
      <c r="I28" s="20"/>
      <c r="J28" s="21"/>
      <c r="K28" s="21"/>
      <c r="L28" s="22"/>
      <c r="M28" s="4" t="str">
        <f t="shared" si="0"/>
        <v>Да</v>
      </c>
    </row>
    <row r="29" spans="1:13" x14ac:dyDescent="0.25">
      <c r="A29" s="3" t="s">
        <v>118</v>
      </c>
      <c r="B29" s="3" t="s">
        <v>119</v>
      </c>
      <c r="C29" s="3" t="s">
        <v>112</v>
      </c>
      <c r="D29" s="3" t="s">
        <v>10</v>
      </c>
      <c r="E29" s="3" t="s">
        <v>35</v>
      </c>
      <c r="F29" s="13" t="s">
        <v>36</v>
      </c>
      <c r="G29" s="3" t="s">
        <v>77</v>
      </c>
      <c r="H29" s="12" t="s">
        <v>76</v>
      </c>
      <c r="I29" s="15">
        <v>5634366.5</v>
      </c>
      <c r="J29" s="15">
        <v>4170923.62</v>
      </c>
      <c r="K29" s="16">
        <v>4236602</v>
      </c>
      <c r="L29" s="14">
        <f>IFERROR(ROUND(K29/J29,2),0)</f>
        <v>1.02</v>
      </c>
      <c r="M29" s="4" t="str">
        <f>IFERROR(M28,"Нет")</f>
        <v>Да</v>
      </c>
    </row>
    <row r="30" spans="1:13" ht="15.75" x14ac:dyDescent="0.25">
      <c r="A30" s="3" t="s">
        <v>118</v>
      </c>
      <c r="B30" s="3" t="s">
        <v>119</v>
      </c>
      <c r="C30" s="3" t="s">
        <v>75</v>
      </c>
      <c r="D30" s="3" t="s">
        <v>74</v>
      </c>
      <c r="E30" s="3"/>
      <c r="F30" s="12" t="s">
        <v>11</v>
      </c>
      <c r="G30" s="23" t="s">
        <v>75</v>
      </c>
      <c r="H30" s="24"/>
      <c r="I30" s="24"/>
      <c r="J30" s="24"/>
      <c r="K30" s="24"/>
      <c r="L30" s="25"/>
      <c r="M30" s="4" t="str">
        <f>IFERROR(IF(SUM(I31:I35)&gt;0,"Да","Нет"),"Нет")</f>
        <v>Да</v>
      </c>
    </row>
    <row r="31" spans="1:13" x14ac:dyDescent="0.25">
      <c r="A31" s="3" t="s">
        <v>118</v>
      </c>
      <c r="B31" s="3" t="s">
        <v>119</v>
      </c>
      <c r="C31" s="3" t="s">
        <v>69</v>
      </c>
      <c r="D31" s="3" t="s">
        <v>74</v>
      </c>
      <c r="E31" s="3" t="s">
        <v>35</v>
      </c>
      <c r="F31" s="12" t="s">
        <v>15</v>
      </c>
      <c r="G31" s="3" t="s">
        <v>78</v>
      </c>
      <c r="H31" s="12" t="s">
        <v>76</v>
      </c>
      <c r="I31" s="15">
        <v>235058.3</v>
      </c>
      <c r="J31" s="15">
        <v>176293.72499999998</v>
      </c>
      <c r="K31" s="16">
        <v>175727.01</v>
      </c>
      <c r="L31" s="14">
        <f t="shared" ref="L31:L35" si="1">IF(K31=0,0,ROUNDUP(K31/J31,2))</f>
        <v>1</v>
      </c>
      <c r="M31" s="4" t="str">
        <f>M30</f>
        <v>Да</v>
      </c>
    </row>
    <row r="32" spans="1:13" x14ac:dyDescent="0.25">
      <c r="A32" s="3" t="s">
        <v>118</v>
      </c>
      <c r="B32" s="3" t="s">
        <v>119</v>
      </c>
      <c r="C32" s="3" t="s">
        <v>70</v>
      </c>
      <c r="D32" s="3" t="s">
        <v>74</v>
      </c>
      <c r="E32" s="3" t="s">
        <v>35</v>
      </c>
      <c r="F32" s="12" t="s">
        <v>20</v>
      </c>
      <c r="G32" s="3" t="s">
        <v>79</v>
      </c>
      <c r="H32" s="12" t="s">
        <v>76</v>
      </c>
      <c r="I32" s="15">
        <v>556770.57999999996</v>
      </c>
      <c r="J32" s="15">
        <v>417577.935</v>
      </c>
      <c r="K32" s="16">
        <v>438658.13</v>
      </c>
      <c r="L32" s="14">
        <f t="shared" si="1"/>
        <v>1.06</v>
      </c>
      <c r="M32" s="4" t="str">
        <f t="shared" ref="M32:M35" si="2">M31</f>
        <v>Да</v>
      </c>
    </row>
    <row r="33" spans="1:13" x14ac:dyDescent="0.25">
      <c r="A33" s="3" t="s">
        <v>118</v>
      </c>
      <c r="B33" s="3" t="s">
        <v>119</v>
      </c>
      <c r="C33" s="3" t="s">
        <v>71</v>
      </c>
      <c r="D33" s="3" t="s">
        <v>74</v>
      </c>
      <c r="E33" s="3" t="s">
        <v>35</v>
      </c>
      <c r="F33" s="12" t="s">
        <v>23</v>
      </c>
      <c r="G33" s="3" t="s">
        <v>80</v>
      </c>
      <c r="H33" s="12" t="s">
        <v>76</v>
      </c>
      <c r="I33" s="15">
        <v>13049.86</v>
      </c>
      <c r="J33" s="15">
        <v>9787.3950000000004</v>
      </c>
      <c r="K33" s="16">
        <v>4221</v>
      </c>
      <c r="L33" s="14">
        <f t="shared" si="1"/>
        <v>0.44</v>
      </c>
      <c r="M33" s="4" t="str">
        <f t="shared" si="2"/>
        <v>Да</v>
      </c>
    </row>
    <row r="34" spans="1:13" x14ac:dyDescent="0.25">
      <c r="A34" s="3" t="s">
        <v>118</v>
      </c>
      <c r="B34" s="3" t="s">
        <v>119</v>
      </c>
      <c r="C34" s="3" t="s">
        <v>72</v>
      </c>
      <c r="D34" s="3" t="s">
        <v>74</v>
      </c>
      <c r="E34" s="3" t="s">
        <v>35</v>
      </c>
      <c r="F34" s="12" t="s">
        <v>25</v>
      </c>
      <c r="G34" s="3" t="s">
        <v>81</v>
      </c>
      <c r="H34" s="12" t="s">
        <v>76</v>
      </c>
      <c r="I34" s="15">
        <v>23352</v>
      </c>
      <c r="J34" s="15">
        <v>17514</v>
      </c>
      <c r="K34" s="16">
        <v>18604.939999999999</v>
      </c>
      <c r="L34" s="14">
        <f t="shared" si="1"/>
        <v>1.07</v>
      </c>
      <c r="M34" s="4" t="str">
        <f t="shared" si="2"/>
        <v>Да</v>
      </c>
    </row>
    <row r="35" spans="1:13" x14ac:dyDescent="0.25">
      <c r="A35" s="3" t="s">
        <v>118</v>
      </c>
      <c r="B35" s="3" t="s">
        <v>119</v>
      </c>
      <c r="C35" s="3" t="s">
        <v>73</v>
      </c>
      <c r="D35" s="3" t="s">
        <v>74</v>
      </c>
      <c r="E35" s="3" t="s">
        <v>35</v>
      </c>
      <c r="F35" s="12" t="s">
        <v>27</v>
      </c>
      <c r="G35" s="3" t="s">
        <v>82</v>
      </c>
      <c r="H35" s="12" t="s">
        <v>76</v>
      </c>
      <c r="I35" s="15">
        <v>12726</v>
      </c>
      <c r="J35" s="15">
        <v>9544.5</v>
      </c>
      <c r="K35" s="16">
        <v>3253</v>
      </c>
      <c r="L35" s="14">
        <f t="shared" si="1"/>
        <v>0.35000000000000003</v>
      </c>
      <c r="M35" s="4" t="str">
        <f t="shared" si="2"/>
        <v>Да</v>
      </c>
    </row>
    <row r="36" spans="1:13" ht="15.75" x14ac:dyDescent="0.25">
      <c r="A36" s="3" t="s">
        <v>118</v>
      </c>
      <c r="B36" s="3" t="s">
        <v>119</v>
      </c>
      <c r="C36" s="3" t="s">
        <v>86</v>
      </c>
      <c r="D36" s="3" t="s">
        <v>87</v>
      </c>
      <c r="E36" s="3"/>
      <c r="F36" s="12" t="s">
        <v>11</v>
      </c>
      <c r="G36" s="23" t="s">
        <v>86</v>
      </c>
      <c r="H36" s="24"/>
      <c r="I36" s="24"/>
      <c r="J36" s="24"/>
      <c r="K36" s="24"/>
      <c r="L36" s="25"/>
      <c r="M36" s="4" t="str">
        <f>IFERROR(IF(SUM(I37:I52)&gt;0,"Да","Нет"),"Нет")</f>
        <v>Да</v>
      </c>
    </row>
    <row r="37" spans="1:13" x14ac:dyDescent="0.25">
      <c r="A37" s="3" t="s">
        <v>118</v>
      </c>
      <c r="B37" s="3" t="s">
        <v>119</v>
      </c>
      <c r="C37" s="3" t="s">
        <v>88</v>
      </c>
      <c r="D37" s="3" t="s">
        <v>87</v>
      </c>
      <c r="E37" s="3" t="s">
        <v>35</v>
      </c>
      <c r="F37" s="12" t="s">
        <v>15</v>
      </c>
      <c r="G37" s="3" t="s">
        <v>89</v>
      </c>
      <c r="H37" s="12" t="s">
        <v>17</v>
      </c>
      <c r="I37" s="15">
        <v>0</v>
      </c>
      <c r="J37" s="15">
        <v>0</v>
      </c>
      <c r="K37" s="16"/>
      <c r="L37" s="14">
        <f t="shared" ref="L37" si="3">IF(K37=0,0,ROUNDUP(K37/J37,2))</f>
        <v>0</v>
      </c>
      <c r="M37" s="4" t="str">
        <f t="shared" ref="M37:M52" si="4">M36</f>
        <v>Да</v>
      </c>
    </row>
    <row r="38" spans="1:13" x14ac:dyDescent="0.25">
      <c r="A38" s="3" t="s">
        <v>118</v>
      </c>
      <c r="B38" s="3" t="s">
        <v>119</v>
      </c>
      <c r="C38" s="3" t="s">
        <v>88</v>
      </c>
      <c r="D38" s="3" t="s">
        <v>87</v>
      </c>
      <c r="E38" s="3" t="s">
        <v>35</v>
      </c>
      <c r="F38" s="12" t="s">
        <v>20</v>
      </c>
      <c r="G38" s="3" t="s">
        <v>90</v>
      </c>
      <c r="H38" s="12" t="s">
        <v>93</v>
      </c>
      <c r="I38" s="15">
        <v>0</v>
      </c>
      <c r="J38" s="15">
        <v>0</v>
      </c>
      <c r="K38" s="16"/>
      <c r="L38" s="14">
        <f t="shared" ref="L38:L39" si="5">IF(K38=0,0,ROUNDUP(K38/J38,2))</f>
        <v>0</v>
      </c>
      <c r="M38" s="4" t="str">
        <f t="shared" si="4"/>
        <v>Да</v>
      </c>
    </row>
    <row r="39" spans="1:13" x14ac:dyDescent="0.25">
      <c r="A39" s="3" t="s">
        <v>118</v>
      </c>
      <c r="B39" s="3" t="s">
        <v>119</v>
      </c>
      <c r="C39" s="3" t="s">
        <v>94</v>
      </c>
      <c r="D39" s="3" t="s">
        <v>87</v>
      </c>
      <c r="E39" s="3" t="s">
        <v>35</v>
      </c>
      <c r="F39" s="12" t="s">
        <v>23</v>
      </c>
      <c r="G39" s="3" t="s">
        <v>91</v>
      </c>
      <c r="H39" s="12" t="s">
        <v>17</v>
      </c>
      <c r="I39" s="15">
        <v>0</v>
      </c>
      <c r="J39" s="15">
        <v>0</v>
      </c>
      <c r="K39" s="16">
        <v>1</v>
      </c>
      <c r="L39" s="14" t="e">
        <f t="shared" si="5"/>
        <v>#DIV/0!</v>
      </c>
      <c r="M39" s="4" t="str">
        <f t="shared" si="4"/>
        <v>Да</v>
      </c>
    </row>
    <row r="40" spans="1:13" x14ac:dyDescent="0.25">
      <c r="A40" s="3" t="s">
        <v>118</v>
      </c>
      <c r="B40" s="3" t="s">
        <v>119</v>
      </c>
      <c r="C40" s="3" t="s">
        <v>94</v>
      </c>
      <c r="D40" s="3" t="s">
        <v>87</v>
      </c>
      <c r="E40" s="3" t="s">
        <v>35</v>
      </c>
      <c r="F40" s="12" t="s">
        <v>25</v>
      </c>
      <c r="G40" s="3" t="s">
        <v>92</v>
      </c>
      <c r="H40" s="12" t="s">
        <v>93</v>
      </c>
      <c r="I40" s="15">
        <v>0</v>
      </c>
      <c r="J40" s="15">
        <v>0</v>
      </c>
      <c r="K40" s="16">
        <v>1.25</v>
      </c>
      <c r="L40" s="14" t="e">
        <f t="shared" ref="L40:L41" si="6">IF(K40=0,0,ROUNDUP(K40/J40,2))</f>
        <v>#DIV/0!</v>
      </c>
      <c r="M40" s="4" t="str">
        <f t="shared" si="4"/>
        <v>Да</v>
      </c>
    </row>
    <row r="41" spans="1:13" x14ac:dyDescent="0.25">
      <c r="A41" s="3" t="s">
        <v>118</v>
      </c>
      <c r="B41" s="3" t="s">
        <v>119</v>
      </c>
      <c r="C41" s="3" t="s">
        <v>95</v>
      </c>
      <c r="D41" s="3" t="s">
        <v>87</v>
      </c>
      <c r="E41" s="3" t="s">
        <v>35</v>
      </c>
      <c r="F41" s="12" t="s">
        <v>27</v>
      </c>
      <c r="G41" s="3" t="s">
        <v>96</v>
      </c>
      <c r="H41" s="12" t="s">
        <v>17</v>
      </c>
      <c r="I41" s="15">
        <v>0</v>
      </c>
      <c r="J41" s="15">
        <v>0</v>
      </c>
      <c r="K41" s="16"/>
      <c r="L41" s="14">
        <f t="shared" si="6"/>
        <v>0</v>
      </c>
      <c r="M41" s="4" t="str">
        <f t="shared" si="4"/>
        <v>Да</v>
      </c>
    </row>
    <row r="42" spans="1:13" x14ac:dyDescent="0.25">
      <c r="A42" s="3" t="s">
        <v>118</v>
      </c>
      <c r="B42" s="3" t="s">
        <v>119</v>
      </c>
      <c r="C42" s="3" t="s">
        <v>95</v>
      </c>
      <c r="D42" s="3" t="s">
        <v>87</v>
      </c>
      <c r="E42" s="3" t="s">
        <v>35</v>
      </c>
      <c r="F42" s="12" t="s">
        <v>29</v>
      </c>
      <c r="G42" s="3" t="s">
        <v>97</v>
      </c>
      <c r="H42" s="12" t="s">
        <v>93</v>
      </c>
      <c r="I42" s="15">
        <v>0</v>
      </c>
      <c r="J42" s="15">
        <v>0</v>
      </c>
      <c r="K42" s="16"/>
      <c r="L42" s="14">
        <f t="shared" ref="L42:L45" si="7">IF(K42=0,0,ROUNDUP(K42/J42,2))</f>
        <v>0</v>
      </c>
      <c r="M42" s="4" t="str">
        <f t="shared" si="4"/>
        <v>Да</v>
      </c>
    </row>
    <row r="43" spans="1:13" x14ac:dyDescent="0.25">
      <c r="A43" s="3" t="s">
        <v>118</v>
      </c>
      <c r="B43" s="3" t="s">
        <v>119</v>
      </c>
      <c r="C43" s="3" t="s">
        <v>113</v>
      </c>
      <c r="D43" s="3" t="s">
        <v>87</v>
      </c>
      <c r="E43" s="3" t="s">
        <v>35</v>
      </c>
      <c r="F43" s="12" t="s">
        <v>31</v>
      </c>
      <c r="G43" s="3" t="s">
        <v>114</v>
      </c>
      <c r="H43" s="12" t="s">
        <v>17</v>
      </c>
      <c r="I43" s="15">
        <v>0</v>
      </c>
      <c r="J43" s="15">
        <v>0</v>
      </c>
      <c r="K43" s="16">
        <v>5</v>
      </c>
      <c r="L43" s="14" t="e">
        <f t="shared" ref="L43:L44" si="8">IF(K43=0,0,ROUNDUP(K43/J43,2))</f>
        <v>#DIV/0!</v>
      </c>
      <c r="M43" s="4" t="str">
        <f>M40</f>
        <v>Да</v>
      </c>
    </row>
    <row r="44" spans="1:13" x14ac:dyDescent="0.25">
      <c r="A44" s="3" t="s">
        <v>118</v>
      </c>
      <c r="B44" s="3" t="s">
        <v>119</v>
      </c>
      <c r="C44" s="3" t="s">
        <v>113</v>
      </c>
      <c r="D44" s="3" t="s">
        <v>87</v>
      </c>
      <c r="E44" s="3" t="s">
        <v>35</v>
      </c>
      <c r="F44" s="12" t="s">
        <v>36</v>
      </c>
      <c r="G44" s="3" t="s">
        <v>115</v>
      </c>
      <c r="H44" s="12" t="s">
        <v>93</v>
      </c>
      <c r="I44" s="15">
        <v>0</v>
      </c>
      <c r="J44" s="15">
        <v>0</v>
      </c>
      <c r="K44" s="16">
        <v>6</v>
      </c>
      <c r="L44" s="14" t="e">
        <f t="shared" si="8"/>
        <v>#DIV/0!</v>
      </c>
      <c r="M44" s="4" t="str">
        <f t="shared" si="4"/>
        <v>Да</v>
      </c>
    </row>
    <row r="45" spans="1:13" x14ac:dyDescent="0.25">
      <c r="A45" s="3" t="s">
        <v>118</v>
      </c>
      <c r="B45" s="3" t="s">
        <v>119</v>
      </c>
      <c r="C45" s="3" t="s">
        <v>98</v>
      </c>
      <c r="D45" s="3" t="s">
        <v>87</v>
      </c>
      <c r="E45" s="3" t="s">
        <v>35</v>
      </c>
      <c r="F45" s="12" t="s">
        <v>31</v>
      </c>
      <c r="G45" s="3" t="s">
        <v>99</v>
      </c>
      <c r="H45" s="12" t="s">
        <v>17</v>
      </c>
      <c r="I45" s="15">
        <v>0</v>
      </c>
      <c r="J45" s="15">
        <v>0</v>
      </c>
      <c r="K45" s="16"/>
      <c r="L45" s="14">
        <f t="shared" si="7"/>
        <v>0</v>
      </c>
      <c r="M45" s="4" t="str">
        <f>M42</f>
        <v>Да</v>
      </c>
    </row>
    <row r="46" spans="1:13" x14ac:dyDescent="0.25">
      <c r="A46" s="3" t="s">
        <v>118</v>
      </c>
      <c r="B46" s="3" t="s">
        <v>119</v>
      </c>
      <c r="C46" s="3" t="s">
        <v>98</v>
      </c>
      <c r="D46" s="3" t="s">
        <v>87</v>
      </c>
      <c r="E46" s="3" t="s">
        <v>35</v>
      </c>
      <c r="F46" s="12" t="s">
        <v>36</v>
      </c>
      <c r="G46" s="3" t="s">
        <v>100</v>
      </c>
      <c r="H46" s="12" t="s">
        <v>93</v>
      </c>
      <c r="I46" s="15">
        <v>0</v>
      </c>
      <c r="J46" s="15">
        <v>0</v>
      </c>
      <c r="K46" s="16"/>
      <c r="L46" s="14">
        <f t="shared" ref="L46:L47" si="9">IF(K46=0,0,ROUNDUP(K46/J46,2))</f>
        <v>0</v>
      </c>
      <c r="M46" s="4" t="str">
        <f t="shared" si="4"/>
        <v>Да</v>
      </c>
    </row>
    <row r="47" spans="1:13" x14ac:dyDescent="0.25">
      <c r="A47" s="3" t="s">
        <v>118</v>
      </c>
      <c r="B47" s="3" t="s">
        <v>119</v>
      </c>
      <c r="C47" s="3" t="s">
        <v>101</v>
      </c>
      <c r="D47" s="3" t="s">
        <v>87</v>
      </c>
      <c r="E47" s="3" t="s">
        <v>35</v>
      </c>
      <c r="F47" s="12" t="s">
        <v>37</v>
      </c>
      <c r="G47" s="3" t="s">
        <v>102</v>
      </c>
      <c r="H47" s="12" t="s">
        <v>17</v>
      </c>
      <c r="I47" s="15">
        <v>0</v>
      </c>
      <c r="J47" s="15">
        <v>0</v>
      </c>
      <c r="K47" s="16">
        <v>1</v>
      </c>
      <c r="L47" s="14" t="e">
        <f t="shared" si="9"/>
        <v>#DIV/0!</v>
      </c>
      <c r="M47" s="4" t="str">
        <f t="shared" si="4"/>
        <v>Да</v>
      </c>
    </row>
    <row r="48" spans="1:13" x14ac:dyDescent="0.25">
      <c r="A48" s="3" t="s">
        <v>118</v>
      </c>
      <c r="B48" s="3" t="s">
        <v>119</v>
      </c>
      <c r="C48" s="3" t="s">
        <v>101</v>
      </c>
      <c r="D48" s="3" t="s">
        <v>87</v>
      </c>
      <c r="E48" s="3" t="s">
        <v>35</v>
      </c>
      <c r="F48" s="12" t="s">
        <v>38</v>
      </c>
      <c r="G48" s="3" t="s">
        <v>103</v>
      </c>
      <c r="H48" s="12" t="s">
        <v>93</v>
      </c>
      <c r="I48" s="15">
        <v>0</v>
      </c>
      <c r="J48" s="15">
        <v>0</v>
      </c>
      <c r="K48" s="16">
        <v>1</v>
      </c>
      <c r="L48" s="14" t="e">
        <f t="shared" ref="L48:L49" si="10">IF(K48=0,0,ROUNDUP(K48/J48,2))</f>
        <v>#DIV/0!</v>
      </c>
      <c r="M48" s="4" t="str">
        <f t="shared" si="4"/>
        <v>Да</v>
      </c>
    </row>
    <row r="49" spans="1:13" x14ac:dyDescent="0.25">
      <c r="A49" s="3" t="s">
        <v>118</v>
      </c>
      <c r="B49" s="3" t="s">
        <v>119</v>
      </c>
      <c r="C49" s="3" t="s">
        <v>104</v>
      </c>
      <c r="D49" s="3" t="s">
        <v>87</v>
      </c>
      <c r="E49" s="3" t="s">
        <v>35</v>
      </c>
      <c r="F49" s="12" t="s">
        <v>47</v>
      </c>
      <c r="G49" s="3" t="s">
        <v>105</v>
      </c>
      <c r="H49" s="12" t="s">
        <v>17</v>
      </c>
      <c r="I49" s="15">
        <v>0</v>
      </c>
      <c r="J49" s="15">
        <v>0</v>
      </c>
      <c r="K49" s="16">
        <v>6</v>
      </c>
      <c r="L49" s="14" t="e">
        <f t="shared" si="10"/>
        <v>#DIV/0!</v>
      </c>
      <c r="M49" s="4" t="str">
        <f t="shared" si="4"/>
        <v>Да</v>
      </c>
    </row>
    <row r="50" spans="1:13" x14ac:dyDescent="0.25">
      <c r="A50" s="3" t="s">
        <v>118</v>
      </c>
      <c r="B50" s="3" t="s">
        <v>119</v>
      </c>
      <c r="C50" s="3" t="s">
        <v>104</v>
      </c>
      <c r="D50" s="3" t="s">
        <v>87</v>
      </c>
      <c r="E50" s="3" t="s">
        <v>35</v>
      </c>
      <c r="F50" s="12" t="s">
        <v>48</v>
      </c>
      <c r="G50" s="3" t="s">
        <v>106</v>
      </c>
      <c r="H50" s="12" t="s">
        <v>93</v>
      </c>
      <c r="I50" s="15">
        <v>0</v>
      </c>
      <c r="J50" s="15">
        <v>0</v>
      </c>
      <c r="K50" s="16">
        <v>6</v>
      </c>
      <c r="L50" s="14" t="e">
        <f t="shared" ref="L50:L51" si="11">IF(K50=0,0,ROUNDUP(K50/J50,2))</f>
        <v>#DIV/0!</v>
      </c>
      <c r="M50" s="4" t="str">
        <f t="shared" si="4"/>
        <v>Да</v>
      </c>
    </row>
    <row r="51" spans="1:13" x14ac:dyDescent="0.25">
      <c r="A51" s="3" t="s">
        <v>118</v>
      </c>
      <c r="B51" s="3" t="s">
        <v>119</v>
      </c>
      <c r="C51" s="3" t="s">
        <v>107</v>
      </c>
      <c r="D51" s="3" t="s">
        <v>87</v>
      </c>
      <c r="E51" s="3" t="s">
        <v>35</v>
      </c>
      <c r="F51" s="12" t="s">
        <v>49</v>
      </c>
      <c r="G51" s="3" t="s">
        <v>108</v>
      </c>
      <c r="H51" s="12" t="s">
        <v>17</v>
      </c>
      <c r="I51" s="15">
        <v>1</v>
      </c>
      <c r="J51" s="15">
        <v>1</v>
      </c>
      <c r="K51" s="16">
        <v>1</v>
      </c>
      <c r="L51" s="14">
        <f t="shared" si="11"/>
        <v>1</v>
      </c>
      <c r="M51" s="4" t="str">
        <f t="shared" si="4"/>
        <v>Да</v>
      </c>
    </row>
    <row r="52" spans="1:13" x14ac:dyDescent="0.25">
      <c r="A52" s="3" t="s">
        <v>118</v>
      </c>
      <c r="B52" s="3" t="s">
        <v>119</v>
      </c>
      <c r="C52" s="3" t="s">
        <v>107</v>
      </c>
      <c r="D52" s="3" t="s">
        <v>87</v>
      </c>
      <c r="E52" s="3" t="s">
        <v>35</v>
      </c>
      <c r="F52" s="12" t="s">
        <v>110</v>
      </c>
      <c r="G52" s="3" t="s">
        <v>109</v>
      </c>
      <c r="H52" s="12" t="s">
        <v>93</v>
      </c>
      <c r="I52" s="15">
        <v>0</v>
      </c>
      <c r="J52" s="15">
        <v>0</v>
      </c>
      <c r="K52" s="16">
        <v>1</v>
      </c>
      <c r="L52" s="14" t="e">
        <f t="shared" ref="L52" si="12">IF(K52=0,0,ROUNDUP(K52/J52,2))</f>
        <v>#DIV/0!</v>
      </c>
      <c r="M52" s="4" t="str">
        <f t="shared" si="4"/>
        <v>Да</v>
      </c>
    </row>
  </sheetData>
  <mergeCells count="18">
    <mergeCell ref="F11:L11"/>
    <mergeCell ref="F12:L12"/>
    <mergeCell ref="A15:E15"/>
    <mergeCell ref="F17:L17"/>
    <mergeCell ref="J2:L2"/>
    <mergeCell ref="J3:L3"/>
    <mergeCell ref="J4:L4"/>
    <mergeCell ref="J5:L5"/>
    <mergeCell ref="F9:L9"/>
    <mergeCell ref="F10:L10"/>
    <mergeCell ref="G14:J14"/>
    <mergeCell ref="K14:L14"/>
    <mergeCell ref="G18:L18"/>
    <mergeCell ref="G19:L19"/>
    <mergeCell ref="G21:L21"/>
    <mergeCell ref="G36:L36"/>
    <mergeCell ref="G30:L30"/>
    <mergeCell ref="G28:L28"/>
  </mergeCells>
  <dataValidations count="1">
    <dataValidation operator="greaterThanOrEqual" allowBlank="1" showInputMessage="1" showErrorMessage="1" errorTitle="Ошибка заполнения" error="Может быть введено только действительное число больше или равное нулю." sqref="I15 J1:K15 I16:J16 I22:I27 I20 I29 I31:I35 I37:I52 J17:K1048576" xr:uid="{00000000-0002-0000-0000-000000000000}"/>
  </dataValidation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L6"/>
  <sheetViews>
    <sheetView topLeftCell="D1" workbookViewId="0">
      <selection activeCell="D3" sqref="D3:H3"/>
    </sheetView>
  </sheetViews>
  <sheetFormatPr defaultRowHeight="15" x14ac:dyDescent="0.25"/>
  <cols>
    <col min="1" max="3" width="20.7109375" hidden="1" customWidth="1"/>
    <col min="4" max="4" width="5.7109375" customWidth="1"/>
    <col min="5" max="5" width="71.28515625" customWidth="1"/>
    <col min="6" max="10" width="20.7109375" customWidth="1"/>
    <col min="11" max="11" width="10.7109375" customWidth="1"/>
  </cols>
  <sheetData>
    <row r="1" spans="1:12" x14ac:dyDescent="0.25">
      <c r="L1" s="4" t="s">
        <v>41</v>
      </c>
    </row>
    <row r="2" spans="1:12" ht="15" customHeight="1" x14ac:dyDescent="0.3">
      <c r="D2" s="26" t="s">
        <v>55</v>
      </c>
      <c r="E2" s="26"/>
      <c r="F2" s="26"/>
      <c r="G2" s="26"/>
      <c r="H2" s="26"/>
      <c r="I2" s="1"/>
      <c r="J2" s="1"/>
      <c r="L2" s="4" t="s">
        <v>40</v>
      </c>
    </row>
    <row r="3" spans="1:12" ht="15" customHeight="1" x14ac:dyDescent="0.3">
      <c r="D3" s="26" t="s">
        <v>117</v>
      </c>
      <c r="E3" s="26"/>
      <c r="F3" s="26"/>
      <c r="G3" s="26"/>
      <c r="H3" s="26"/>
      <c r="I3" s="1"/>
      <c r="J3" s="1"/>
      <c r="L3" s="4" t="s">
        <v>40</v>
      </c>
    </row>
    <row r="4" spans="1:12" x14ac:dyDescent="0.25">
      <c r="L4" s="4" t="s">
        <v>40</v>
      </c>
    </row>
    <row r="5" spans="1:12" ht="75" x14ac:dyDescent="0.25">
      <c r="A5" s="2" t="s">
        <v>50</v>
      </c>
      <c r="B5" s="2" t="s">
        <v>52</v>
      </c>
      <c r="C5" s="2" t="s">
        <v>51</v>
      </c>
      <c r="D5" s="2" t="s">
        <v>6</v>
      </c>
      <c r="E5" s="2" t="s">
        <v>42</v>
      </c>
      <c r="F5" s="2" t="s">
        <v>43</v>
      </c>
      <c r="G5" s="2" t="s">
        <v>44</v>
      </c>
      <c r="H5" s="2" t="s">
        <v>45</v>
      </c>
      <c r="I5" s="2" t="s">
        <v>54</v>
      </c>
      <c r="J5" s="2" t="s">
        <v>53</v>
      </c>
      <c r="K5" s="2" t="s">
        <v>46</v>
      </c>
      <c r="L5" s="4" t="s">
        <v>40</v>
      </c>
    </row>
    <row r="6" spans="1:12" x14ac:dyDescent="0.25">
      <c r="A6" s="2">
        <v>-2</v>
      </c>
      <c r="B6" s="2">
        <v>-1</v>
      </c>
      <c r="C6" s="2">
        <v>0</v>
      </c>
      <c r="D6" s="2">
        <v>1</v>
      </c>
      <c r="E6" s="2">
        <v>2</v>
      </c>
      <c r="F6" s="2">
        <v>3</v>
      </c>
      <c r="G6" s="2">
        <v>4</v>
      </c>
      <c r="H6" s="2">
        <v>5</v>
      </c>
      <c r="I6" s="2">
        <v>6</v>
      </c>
      <c r="J6" s="2">
        <v>7</v>
      </c>
      <c r="K6" s="2">
        <v>8</v>
      </c>
      <c r="L6" s="4" t="s">
        <v>40</v>
      </c>
    </row>
  </sheetData>
  <autoFilter ref="A6:L6" xr:uid="{00000000-0001-0000-0100-000000000000}"/>
  <mergeCells count="2">
    <mergeCell ref="D2:H2"/>
    <mergeCell ref="D3:H3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A14"/>
  <sheetViews>
    <sheetView workbookViewId="0">
      <selection activeCell="A14" sqref="A14"/>
    </sheetView>
  </sheetViews>
  <sheetFormatPr defaultRowHeight="15" x14ac:dyDescent="0.25"/>
  <sheetData>
    <row r="1" spans="1:1" x14ac:dyDescent="0.25">
      <c r="A1" t="s">
        <v>33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68</v>
      </c>
    </row>
    <row r="11" spans="1:1" x14ac:dyDescent="0.25">
      <c r="A11" t="s">
        <v>64</v>
      </c>
    </row>
    <row r="12" spans="1:1" x14ac:dyDescent="0.25">
      <c r="A12" t="s">
        <v>67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Отчет</vt:lpstr>
      <vt:lpstr>Услуги</vt:lpstr>
      <vt:lpstr>Районы СДУ</vt:lpstr>
      <vt:lpstr>Отчет!Область_печати</vt:lpstr>
      <vt:lpstr>Услуги!Область_печати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SOCO00</dc:creator>
  <cp:lastModifiedBy>ш</cp:lastModifiedBy>
  <cp:lastPrinted>2024-10-02T07:20:34Z</cp:lastPrinted>
  <dcterms:created xsi:type="dcterms:W3CDTF">2015-06-05T18:19:34Z</dcterms:created>
  <dcterms:modified xsi:type="dcterms:W3CDTF">2024-10-02T07:21:10Z</dcterms:modified>
</cp:coreProperties>
</file>